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5456" windowHeight="11640"/>
  </bookViews>
  <sheets>
    <sheet name="Φύλλο1" sheetId="1" r:id="rId1"/>
    <sheet name="ΠΑΛΙΟ" sheetId="4" r:id="rId2"/>
    <sheet name="Φύλλο2" sheetId="2" r:id="rId3"/>
    <sheet name="Φύλλο3" sheetId="3" r:id="rId4"/>
  </sheets>
  <calcPr calcId="125725"/>
</workbook>
</file>

<file path=xl/calcChain.xml><?xml version="1.0" encoding="utf-8"?>
<calcChain xmlns="http://schemas.openxmlformats.org/spreadsheetml/2006/main">
  <c r="I10" i="1"/>
  <c r="I12"/>
  <c r="J15" s="1"/>
  <c r="I13"/>
  <c r="I19"/>
  <c r="I20"/>
  <c r="I21"/>
  <c r="I22"/>
  <c r="I24"/>
  <c r="I26"/>
  <c r="I27"/>
  <c r="I28"/>
  <c r="I9"/>
  <c r="H25"/>
  <c r="I25"/>
  <c r="H23"/>
  <c r="I23"/>
  <c r="G14"/>
  <c r="I14"/>
  <c r="G11"/>
  <c r="I11"/>
  <c r="G18"/>
  <c r="I18"/>
  <c r="G17"/>
  <c r="I17"/>
  <c r="I27" i="4"/>
  <c r="I26"/>
  <c r="I25"/>
  <c r="I24"/>
  <c r="I23"/>
  <c r="I22"/>
  <c r="I21"/>
  <c r="I20"/>
  <c r="J28" s="1"/>
  <c r="I18"/>
  <c r="I17"/>
  <c r="I16"/>
  <c r="I15"/>
  <c r="I14"/>
  <c r="I13"/>
  <c r="I12"/>
  <c r="I11"/>
  <c r="I10"/>
  <c r="J19" s="1"/>
  <c r="J30" s="1"/>
  <c r="I9"/>
  <c r="J31" l="1"/>
  <c r="J32" s="1"/>
  <c r="J35" i="1"/>
  <c r="J36" s="1"/>
  <c r="J37" s="1"/>
  <c r="J38" s="1"/>
  <c r="J33" i="4" l="1"/>
  <c r="J34" s="1"/>
  <c r="J36" s="1"/>
  <c r="J37" l="1"/>
  <c r="J38"/>
</calcChain>
</file>

<file path=xl/sharedStrings.xml><?xml version="1.0" encoding="utf-8"?>
<sst xmlns="http://schemas.openxmlformats.org/spreadsheetml/2006/main" count="268" uniqueCount="194">
  <si>
    <t>Α/Α</t>
  </si>
  <si>
    <t>Περιληπτική περιγραφή εργασιών</t>
  </si>
  <si>
    <t>Αρ Τιμολ</t>
  </si>
  <si>
    <t>ΠΤΠ</t>
  </si>
  <si>
    <t>Μον.μετρ.</t>
  </si>
  <si>
    <t>Άρθρο
 Αναθ.</t>
  </si>
  <si>
    <t>Τιμή 
Μον.</t>
  </si>
  <si>
    <t>Μερική</t>
  </si>
  <si>
    <t>Αθροιστική</t>
  </si>
  <si>
    <t>Κοπή ασφαλτοσκυροδέματος</t>
  </si>
  <si>
    <t>A.1</t>
  </si>
  <si>
    <t>μ.μ.</t>
  </si>
  <si>
    <t>ΟΙΚ2269</t>
  </si>
  <si>
    <t>Αποκατάσταση ασφαλτικών οδοστρωμάτων</t>
  </si>
  <si>
    <t>A.2</t>
  </si>
  <si>
    <t>τ.μ</t>
  </si>
  <si>
    <t>A.3</t>
  </si>
  <si>
    <t>κ.μ</t>
  </si>
  <si>
    <t>Φρεάτιο έλξης καλωδίων 60Χ40</t>
  </si>
  <si>
    <t>A.4</t>
  </si>
  <si>
    <t>τεμ.</t>
  </si>
  <si>
    <t>A.5</t>
  </si>
  <si>
    <t>μ.μ</t>
  </si>
  <si>
    <t>ΥΔΡ6620.1</t>
  </si>
  <si>
    <t>A.6</t>
  </si>
  <si>
    <t>A.7</t>
  </si>
  <si>
    <t>A.10</t>
  </si>
  <si>
    <t>κ.μ.</t>
  </si>
  <si>
    <t>ΟΔΟ2532</t>
  </si>
  <si>
    <t xml:space="preserve">Α. ΕΡΓΑΣΙΕΣ  ΥΠΟΔΟΜΗΣ </t>
  </si>
  <si>
    <t>Β. ΗΛΕΚΤΡΟΛΟΓΙΚΕΣ ΕΡΓΑΣΙΕΣ</t>
  </si>
  <si>
    <t>Β.1</t>
  </si>
  <si>
    <t>τεμ</t>
  </si>
  <si>
    <t>ΗΛΜ101</t>
  </si>
  <si>
    <t>Β.2</t>
  </si>
  <si>
    <t>ΗΛΜ103</t>
  </si>
  <si>
    <t>Β.3</t>
  </si>
  <si>
    <t>Β.4</t>
  </si>
  <si>
    <t>Β.5</t>
  </si>
  <si>
    <t>Β.6</t>
  </si>
  <si>
    <t>Β.7</t>
  </si>
  <si>
    <t>Καλώδιο τύπου ΝΥY 3 Χ 1,5 mm2</t>
  </si>
  <si>
    <t>Β.8</t>
  </si>
  <si>
    <t>ΗΛΜ102</t>
  </si>
  <si>
    <t>Καλώδιο τύπου ΝΥΥ 4 Χ 10 mm2</t>
  </si>
  <si>
    <t>Άθροισμα</t>
  </si>
  <si>
    <t xml:space="preserve">                                   ΓΕΝΙΚΟ ΑΘΡΟΙΣΜΑ ΔΑΠΑΝΩΝ </t>
  </si>
  <si>
    <t xml:space="preserve">                                                   ΑΘΡΟΙΣΜΑ ΔΑΠΑΝΩΝ</t>
  </si>
  <si>
    <t xml:space="preserve">                                             ΑΠΡΟΒΛΕΠΤΕΣ ΔΑΠΑΝΕΣ (15%)</t>
  </si>
  <si>
    <t xml:space="preserve">ΑΘΡΟΙΣΜΑ ΔΑΠΑΝΩΝ </t>
  </si>
  <si>
    <t xml:space="preserve">                                                ΠΙΘΑΝΗ  ΑΝΑΘΕΩΡΗΣΗ </t>
  </si>
  <si>
    <t xml:space="preserve">                      ΣΥΝΟΛΙΚΟ ΚΟΣΤΟΣ ΕΡΓΟΥ ΧΩΡΙΣ ΤΟ ΦΠΑ </t>
  </si>
  <si>
    <t xml:space="preserve">ΣΥΝΟΛΙΚΗ  ΔΑΠΑΝΗ ΤΟΥ ΕΡΓΟΥ ΚΑΤΑ ΤΗΝ ΜΕΛΕΤΗ </t>
  </si>
  <si>
    <t>ΣΥΝΤΑΧΘΗΚΕ</t>
  </si>
  <si>
    <t xml:space="preserve">       ΘΕΩΡΗΘΗΚΕ</t>
  </si>
  <si>
    <t>οι συντάκτες</t>
  </si>
  <si>
    <t xml:space="preserve">      Πολιτικός Μηχανικός</t>
  </si>
  <si>
    <t>Πέτρος Βρέλλης</t>
  </si>
  <si>
    <t>Ηλεκτρολόγος Μηχανικός</t>
  </si>
  <si>
    <t>ΟΔΟ Δ1</t>
  </si>
  <si>
    <t>Διάνοιξη τάφρου σε έδαφος γαιώδες - ημιβραχώδες</t>
  </si>
  <si>
    <t>ΟΔΟ Α-4.1</t>
  </si>
  <si>
    <t>ΟΙΚ1212</t>
  </si>
  <si>
    <t>ΟΔΟ Β-70.1</t>
  </si>
  <si>
    <t xml:space="preserve">Σωλήνες PVC 6 atm Φ110 </t>
  </si>
  <si>
    <t>ΟΔΟ Β-56.3</t>
  </si>
  <si>
    <t>Σωλήνες πολυαιθυλενίου διέλευσης καλωδίων 6 atm Φ50</t>
  </si>
  <si>
    <t>ΟΔΟ Β-58.2</t>
  </si>
  <si>
    <t>Σιδηροσωλήνας γαλβανισμένος διέλευσης καλωδίων</t>
  </si>
  <si>
    <t>ΟΔΟ Β-59</t>
  </si>
  <si>
    <t>ΗΛΜ5</t>
  </si>
  <si>
    <t>Σκυρόδεμα κατηγορίας C16/20 μικροκατασκευών (φρεατίων, ορθογωνικών τάφρων κλπ)</t>
  </si>
  <si>
    <t>A.8</t>
  </si>
  <si>
    <t>A.9</t>
  </si>
  <si>
    <t>ΟΔΟ Β-29.3.4</t>
  </si>
  <si>
    <t>Καθαίρεση κτισμάτων με φέροντα στοιχεία από οπλισμένο σκυρόδεμα, για ύψος έως και 4,0 m</t>
  </si>
  <si>
    <t>ΟΙΚ-2227</t>
  </si>
  <si>
    <t>ΟΔΟ Α-5.1</t>
  </si>
  <si>
    <t>ΔΕΝ ΥΠΑΡΧΕΙ</t>
  </si>
  <si>
    <t xml:space="preserve">Σύνδεση μετρητή ΔΕΗ με τη χαμηλή τάση και με τον ηλεκτρικό πίνακα οδοφωτισμού </t>
  </si>
  <si>
    <t>70%ΟΔΟ2548
+30%ΥΔΡ6751</t>
  </si>
  <si>
    <t>Χάλκινος αγωγός γείωσης 25 τχ</t>
  </si>
  <si>
    <t>Πίλαρ Ηλεκτροδότησης μέχρι τεσσάρων αναχωρήσεων</t>
  </si>
  <si>
    <t>ΗΛΜ52</t>
  </si>
  <si>
    <t>ΟΔΟ Ζ-4.1</t>
  </si>
  <si>
    <t xml:space="preserve">     ΓΕΝΙΚΑ ΕΞΟΔΑ ΚΑΙ ΟΦΕΛΟΣ ΕΡΓΟΛΑΒΟΥ (18%)</t>
  </si>
  <si>
    <t xml:space="preserve">                                                  ΦΠΑ(23%)</t>
  </si>
  <si>
    <t xml:space="preserve">      ο Προϊστάμενος ΔΤΕ της Π.Ε. Πρέβεζας</t>
  </si>
  <si>
    <t>Νίκος Κατσάνος</t>
  </si>
  <si>
    <t>Πολιτικός Μηχανικός</t>
  </si>
  <si>
    <t>Πρέβεζα, 22 Δεκεμβρίου 2015</t>
  </si>
  <si>
    <t>Αγαθάγγελος Καλτσίδης</t>
  </si>
  <si>
    <t>ΥΔΡ 4.09</t>
  </si>
  <si>
    <t>ΟΔΟ 4521Β</t>
  </si>
  <si>
    <t>ΗΛΜ45</t>
  </si>
  <si>
    <t>Χυτοσιδηρός ιστός ηλεκτροφωτισμού ύψους 3,00 μ. παραδοσιακού τύπου</t>
  </si>
  <si>
    <t>Παραδοσιακό Φωτιστικό σώμα οδοφωτισμού με λαμπτήρα 150 W</t>
  </si>
  <si>
    <t>Βάση σιδηροϊστού διαστάσεων 0,6x0.6x0.8</t>
  </si>
  <si>
    <t>Προμήθεια και τοποθέτηση ηλεκτροδίου γείωσης από χάλκινη πλάκα</t>
  </si>
  <si>
    <t>Ποσό-τητες</t>
  </si>
  <si>
    <t xml:space="preserve">Δ/ΝΣΗ ΤΕΧΝΙΚΩΝ ΥΠΗΡΕΣΙΩΝ                         </t>
  </si>
  <si>
    <t xml:space="preserve">ΕΛΛΗΝΙΚΗ ΔΗΜΟΚΡΑΤΙΑ                    </t>
  </si>
  <si>
    <t>ΠΕΡΙΦΕΡΕΙΑ ΗΠΕΙΡΟΥ</t>
  </si>
  <si>
    <t>ΠΕΡΙΦΕΡΕΙΑΚΗ ΕΝΟΤΗΤΑ ΠΡΕΒΕΖΑΣ</t>
  </si>
  <si>
    <t xml:space="preserve"> ΕΡΓΟ: Εργασίες οδοστρωσίας και ηλεκτροφωτισμού στη Βαλανιδούσα Ν. Πρέβεζας</t>
  </si>
  <si>
    <t>ΟΔΟ 2532</t>
  </si>
  <si>
    <t>Δ-1</t>
  </si>
  <si>
    <t>Τομή οδοστρώματος με ασφαλτοκόπτη</t>
  </si>
  <si>
    <t>ΟΙΚ-2269A</t>
  </si>
  <si>
    <t>m</t>
  </si>
  <si>
    <t>ΕΙΔΟΣ ΕΡΓΑΣΙΑΣ</t>
  </si>
  <si>
    <t>ΑΡΘΡΟ ΑΝΑΘΕΩΡΗΣΗΣ</t>
  </si>
  <si>
    <t>ΤΙΜΗ</t>
  </si>
  <si>
    <t>Α-4.1</t>
  </si>
  <si>
    <t>ΟΔΟ-1212</t>
  </si>
  <si>
    <r>
      <t>m</t>
    </r>
    <r>
      <rPr>
        <vertAlign val="superscript"/>
        <sz val="9"/>
        <rFont val="Arial"/>
        <family val="2"/>
        <charset val="161"/>
      </rPr>
      <t>3</t>
    </r>
  </si>
  <si>
    <t>60.10.85.01</t>
  </si>
  <si>
    <t>Φρεάτιο έλξης καλωδίων 40x40 cm</t>
  </si>
  <si>
    <t>ΟΔΟ-2548</t>
  </si>
  <si>
    <t>60.20.40.11</t>
  </si>
  <si>
    <t>Σωλήνες από πολυαιθυλένιο (HDPE) διαμέτρου DN 63 mm</t>
  </si>
  <si>
    <t>ΗΛΜ-5</t>
  </si>
  <si>
    <t>60.20.40.12</t>
  </si>
  <si>
    <t>Σωλήνες από πολυαιθυλένιο (HDPE) διαμέτρου DN 90 mm</t>
  </si>
  <si>
    <t>60.20.40.02</t>
  </si>
  <si>
    <t>Σιδηροσωλήνες γαλβανισμένοι ονομαστ.διαμέτρου DN 63 mm (σπείρωμα 2½’’) και πάχους 3,6 mm</t>
  </si>
  <si>
    <t>60.10.80.01</t>
  </si>
  <si>
    <t>Πίλλαρ οδοφωτισμού τεσσάρων αναχωρήσεων</t>
  </si>
  <si>
    <t>HΛM-52</t>
  </si>
  <si>
    <t>60.20.40.21</t>
  </si>
  <si>
    <t>ΗΛΜ-45</t>
  </si>
  <si>
    <t>62.10.41.01</t>
  </si>
  <si>
    <t>ΗΛΜ 102</t>
  </si>
  <si>
    <t>62.10.41.04</t>
  </si>
  <si>
    <t>Καλώδια τύπου E1VV-U, -R, -S (ΝΥΥ), ονομ. τάσης 600/1000 V με μόνωση από μανδύα PVC διατομής  3 x 1,5 mm²</t>
  </si>
  <si>
    <t xml:space="preserve">Καλώδια τύπου E1VV-U, -R, -S (ΝΥΥ), ονομ. τάσης 600/1000 V με μόνωση από μανδύα PVC διατομής  4 x 10 mm² </t>
  </si>
  <si>
    <t>62.10.48.03</t>
  </si>
  <si>
    <t>ΗΛΜ 45</t>
  </si>
  <si>
    <t>Αγωγοί γυμνοί χάλκινοι, πολυκλωνοι διατομής 25 mm²</t>
  </si>
  <si>
    <t>Σύνδεση με ΔΕΗ</t>
  </si>
  <si>
    <t>-</t>
  </si>
  <si>
    <t>Α-12</t>
  </si>
  <si>
    <t>Καθαίρεση οπλισμένων σκυροδεμάτων</t>
  </si>
  <si>
    <t>m2</t>
  </si>
  <si>
    <t>Τηλεσκοπικός  σιδηροιστός ηλεκτροφωτισμού ύψους 3,00 μ. με διακοσμητικά στοιχεία, με ακροκιβώτιο</t>
  </si>
  <si>
    <t>Σφαιρικό φωτιστικό σώμα  με λαμπτήρα 100 W</t>
  </si>
  <si>
    <t>ΗΛΜ-101</t>
  </si>
  <si>
    <t>ΗΛΜ-103</t>
  </si>
  <si>
    <t>ΟΔΟ</t>
  </si>
  <si>
    <t>ΥΔΡ</t>
  </si>
  <si>
    <t>ΗΛΜ</t>
  </si>
  <si>
    <t>α/α</t>
  </si>
  <si>
    <t xml:space="preserve">ΚΩΔΙΚΟΣ  </t>
  </si>
  <si>
    <t>Δαπάνη</t>
  </si>
  <si>
    <t>Δαπάνη Ομάδας</t>
  </si>
  <si>
    <t>Σύνολο</t>
  </si>
  <si>
    <t>Προστίθεται ΓΕ ΟΕ 18%</t>
  </si>
  <si>
    <t>Σύνολο με ΓΕ ΟΕ</t>
  </si>
  <si>
    <t>Προστίθενται Απρόβλεπτα 15%</t>
  </si>
  <si>
    <t>Σύνολο με ΓΕ ΟΕ και Απρόβλεπτα</t>
  </si>
  <si>
    <t>Προστίθεται Αναθεώρηση</t>
  </si>
  <si>
    <t>Γενικό σύνολο</t>
  </si>
  <si>
    <t>Προστίθεται ΦΠΑ 24%</t>
  </si>
  <si>
    <t>Γενικό σύνολο με ΦΠΑ</t>
  </si>
  <si>
    <t xml:space="preserve">Α. ΕΡΓΑΣΙΕΣ  ΟΔΟΠΟΙΙΑΣ </t>
  </si>
  <si>
    <t>Μ.Μ.</t>
  </si>
  <si>
    <t xml:space="preserve">      4.09.01</t>
  </si>
  <si>
    <t>Αποκατάσταση ασφαλτικών οδοστρωμάτων που εφεραν ασφαλτικές στρωσεις μέσου πάχους 5 cm</t>
  </si>
  <si>
    <t>Β-29.4.4</t>
  </si>
  <si>
    <t>Κλωβός αγκύρωσης</t>
  </si>
  <si>
    <t>Μικροκατασκευές από σκυρόδεμα C20/25</t>
  </si>
  <si>
    <t>ΟΔΟ-2551</t>
  </si>
  <si>
    <t>Γ ΑΣΦΑΛΤΙΚΑ</t>
  </si>
  <si>
    <t>Δ-8.1</t>
  </si>
  <si>
    <t>Ασφαλτ. Στρώση βάσης Α260 πάχους 0,05μ.</t>
  </si>
  <si>
    <t>ΟΔΟ4521Β</t>
  </si>
  <si>
    <t>Μ2</t>
  </si>
  <si>
    <t>Δ-4</t>
  </si>
  <si>
    <t>Ασφαλτ. Συγκολ.επαλειψη</t>
  </si>
  <si>
    <t>ΟΔΟ 4120</t>
  </si>
  <si>
    <t xml:space="preserve"> ΕΡΓΟ: Εργασίες οδοστρωσίας και ηλεκτροφωτισμού στη  </t>
  </si>
  <si>
    <t>Τ.Κ.Βαλανιδουσας ΠΕ Πρέβεζας</t>
  </si>
  <si>
    <t>ΔΗΜΟΣ ΠΑΡΓΑΣ</t>
  </si>
  <si>
    <t>ΠΕΡΙΒ.&amp;ΠΟΛΕΟΔΟΜΙΑΣ</t>
  </si>
  <si>
    <t>Γεώργιος Γιαννόπουλος</t>
  </si>
  <si>
    <t xml:space="preserve">Πολ.  Μηχανικός </t>
  </si>
  <si>
    <t>Ευάγγελος Γιαννόπουλος</t>
  </si>
  <si>
    <t xml:space="preserve">Μηχ/γος Μηχανικος </t>
  </si>
  <si>
    <t xml:space="preserve">      Ο Προϊστάμενος ΤΥ Πολεοδομίας </t>
  </si>
  <si>
    <t>και περιβάλλοντος</t>
  </si>
  <si>
    <t xml:space="preserve">Κων/νος Ζέρης </t>
  </si>
  <si>
    <t xml:space="preserve">      Πολιτικός Μηχανικός ΤΕ</t>
  </si>
  <si>
    <r>
      <t xml:space="preserve">                                                            </t>
    </r>
    <r>
      <rPr>
        <sz val="14"/>
        <rFont val="Arial"/>
        <family val="2"/>
        <charset val="161"/>
      </rPr>
      <t>ΠΡΟΥΠΟΛΟΓΙΣΜΟΣ</t>
    </r>
  </si>
  <si>
    <t>Πρέβεζα, 20-12- 2018</t>
  </si>
</sst>
</file>

<file path=xl/styles.xml><?xml version="1.0" encoding="utf-8"?>
<styleSheet xmlns="http://schemas.openxmlformats.org/spreadsheetml/2006/main">
  <numFmts count="2">
    <numFmt numFmtId="164" formatCode="#,##0.00\ "/>
    <numFmt numFmtId="165" formatCode="#,##0.00&quot;*&quot;"/>
  </numFmts>
  <fonts count="17">
    <font>
      <sz val="10"/>
      <name val="Arial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charset val="161"/>
    </font>
    <font>
      <sz val="7"/>
      <name val="Arial"/>
      <charset val="161"/>
    </font>
    <font>
      <sz val="14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vertAlign val="superscript"/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Times New Roman"/>
      <family val="1"/>
      <charset val="161"/>
    </font>
    <font>
      <sz val="14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/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1" fillId="0" borderId="2" xfId="0" applyNumberFormat="1" applyFont="1" applyBorder="1"/>
    <xf numFmtId="4" fontId="3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4" fontId="0" fillId="0" borderId="0" xfId="0" applyNumberFormat="1" applyFill="1" applyAlignment="1">
      <alignment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/>
    <xf numFmtId="4" fontId="10" fillId="0" borderId="1" xfId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 wrapText="1"/>
    </xf>
    <xf numFmtId="0" fontId="12" fillId="0" borderId="0" xfId="0" applyFont="1"/>
    <xf numFmtId="4" fontId="1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10" fillId="0" borderId="1" xfId="1" applyNumberFormat="1" applyFont="1" applyFill="1" applyBorder="1" applyAlignment="1">
      <alignment vertical="center"/>
    </xf>
    <xf numFmtId="0" fontId="12" fillId="0" borderId="0" xfId="0" applyFont="1" applyAlignment="1"/>
    <xf numFmtId="4" fontId="12" fillId="0" borderId="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2" fillId="0" borderId="6" xfId="0" applyFont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vertical="center"/>
    </xf>
    <xf numFmtId="0" fontId="3" fillId="2" borderId="1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8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/>
    </xf>
    <xf numFmtId="164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horizontal="center"/>
    </xf>
    <xf numFmtId="0" fontId="15" fillId="0" borderId="0" xfId="0" applyFont="1"/>
    <xf numFmtId="4" fontId="2" fillId="0" borderId="4" xfId="0" applyNumberFormat="1" applyFont="1" applyBorder="1" applyAlignment="1">
      <alignment horizontal="right"/>
    </xf>
    <xf numFmtId="4" fontId="3" fillId="0" borderId="3" xfId="0" applyNumberFormat="1" applyFont="1" applyBorder="1" applyAlignment="1"/>
    <xf numFmtId="4" fontId="3" fillId="0" borderId="2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</cellXfs>
  <cellStyles count="2">
    <cellStyle name="Normal_NEOPRoMEL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62</xdr:row>
      <xdr:rowOff>123825</xdr:rowOff>
    </xdr:from>
    <xdr:to>
      <xdr:col>7</xdr:col>
      <xdr:colOff>333375</xdr:colOff>
      <xdr:row>89</xdr:row>
      <xdr:rowOff>38100</xdr:rowOff>
    </xdr:to>
    <xdr:pic>
      <xdr:nvPicPr>
        <xdr:cNvPr id="10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3477875"/>
          <a:ext cx="6838950" cy="428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57</xdr:row>
      <xdr:rowOff>123825</xdr:rowOff>
    </xdr:from>
    <xdr:to>
      <xdr:col>5</xdr:col>
      <xdr:colOff>381000</xdr:colOff>
      <xdr:row>84</xdr:row>
      <xdr:rowOff>38100</xdr:rowOff>
    </xdr:to>
    <xdr:pic>
      <xdr:nvPicPr>
        <xdr:cNvPr id="2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2725400"/>
          <a:ext cx="6848475" cy="428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B37" zoomScale="85" zoomScaleNormal="85" workbookViewId="0">
      <selection activeCell="D48" sqref="D48"/>
    </sheetView>
  </sheetViews>
  <sheetFormatPr defaultRowHeight="13.2"/>
  <cols>
    <col min="1" max="1" width="3.88671875" bestFit="1" customWidth="1"/>
    <col min="2" max="2" width="5.109375" bestFit="1" customWidth="1"/>
    <col min="3" max="3" width="14.6640625" style="2" customWidth="1"/>
    <col min="4" max="4" width="77.6640625" customWidth="1"/>
    <col min="5" max="5" width="10.5546875" customWidth="1"/>
    <col min="6" max="6" width="6.6640625" customWidth="1"/>
    <col min="7" max="7" width="8.6640625" bestFit="1" customWidth="1"/>
    <col min="8" max="8" width="8.33203125" style="37" customWidth="1"/>
    <col min="9" max="9" width="9.33203125" style="37" customWidth="1"/>
    <col min="10" max="10" width="9.88671875" style="37" bestFit="1" customWidth="1"/>
  </cols>
  <sheetData>
    <row r="1" spans="1:10" s="3" customFormat="1">
      <c r="C1" s="30" t="s">
        <v>101</v>
      </c>
      <c r="E1" s="30" t="s">
        <v>180</v>
      </c>
      <c r="H1" s="46"/>
      <c r="I1" s="46"/>
      <c r="J1" s="46"/>
    </row>
    <row r="2" spans="1:10" s="3" customFormat="1">
      <c r="C2" s="30" t="s">
        <v>102</v>
      </c>
      <c r="E2" s="30" t="s">
        <v>181</v>
      </c>
      <c r="F2" s="30"/>
      <c r="G2" s="30"/>
      <c r="H2" s="46"/>
      <c r="I2" s="46"/>
      <c r="J2" s="46"/>
    </row>
    <row r="3" spans="1:10" s="3" customFormat="1">
      <c r="C3" s="30" t="s">
        <v>182</v>
      </c>
      <c r="H3" s="46"/>
      <c r="I3" s="46"/>
      <c r="J3" s="46"/>
    </row>
    <row r="4" spans="1:10" s="3" customFormat="1">
      <c r="C4" s="30" t="s">
        <v>100</v>
      </c>
      <c r="H4" s="46"/>
      <c r="I4" s="46"/>
      <c r="J4" s="46"/>
    </row>
    <row r="5" spans="1:10">
      <c r="C5" s="86" t="s">
        <v>183</v>
      </c>
      <c r="D5" s="4"/>
    </row>
    <row r="6" spans="1:10" ht="17.399999999999999">
      <c r="D6" s="37" t="s">
        <v>192</v>
      </c>
    </row>
    <row r="7" spans="1:10" s="4" customFormat="1" ht="47.25" customHeight="1">
      <c r="A7" s="52" t="s">
        <v>151</v>
      </c>
      <c r="B7" s="62"/>
      <c r="C7" s="53" t="s">
        <v>152</v>
      </c>
      <c r="D7" s="54" t="s">
        <v>110</v>
      </c>
      <c r="E7" s="54" t="s">
        <v>111</v>
      </c>
      <c r="F7" s="55" t="s">
        <v>165</v>
      </c>
      <c r="G7" s="54" t="s">
        <v>112</v>
      </c>
      <c r="H7" s="54" t="s">
        <v>99</v>
      </c>
      <c r="I7" s="56" t="s">
        <v>153</v>
      </c>
      <c r="J7" s="57" t="s">
        <v>154</v>
      </c>
    </row>
    <row r="8" spans="1:10" ht="23.25" customHeight="1">
      <c r="A8" s="63"/>
      <c r="B8" s="63"/>
      <c r="C8" s="64" t="s">
        <v>164</v>
      </c>
      <c r="D8" s="27"/>
      <c r="E8" s="15"/>
      <c r="F8" s="16"/>
      <c r="G8" s="15"/>
      <c r="H8" s="15"/>
      <c r="I8" s="15"/>
      <c r="J8" s="15"/>
    </row>
    <row r="9" spans="1:10" ht="23.25" customHeight="1">
      <c r="A9" s="63">
        <v>1</v>
      </c>
      <c r="B9" s="65" t="s">
        <v>148</v>
      </c>
      <c r="C9" s="66" t="s">
        <v>106</v>
      </c>
      <c r="D9" s="36" t="s">
        <v>107</v>
      </c>
      <c r="E9" s="35" t="s">
        <v>108</v>
      </c>
      <c r="F9" s="35" t="s">
        <v>109</v>
      </c>
      <c r="G9" s="67">
        <v>1</v>
      </c>
      <c r="H9" s="47">
        <v>90</v>
      </c>
      <c r="I9" s="38">
        <f t="shared" ref="I9:I25" si="0">ROUND(G9*H9,2)</f>
        <v>90</v>
      </c>
      <c r="J9" s="38"/>
    </row>
    <row r="10" spans="1:10" ht="23.25" customHeight="1">
      <c r="A10" s="63">
        <v>2</v>
      </c>
      <c r="B10" s="65" t="s">
        <v>149</v>
      </c>
      <c r="C10" s="68" t="s">
        <v>166</v>
      </c>
      <c r="D10" s="69" t="s">
        <v>167</v>
      </c>
      <c r="E10" s="70" t="s">
        <v>93</v>
      </c>
      <c r="F10" s="71" t="s">
        <v>143</v>
      </c>
      <c r="G10" s="72">
        <v>12.4</v>
      </c>
      <c r="H10" s="47">
        <v>25</v>
      </c>
      <c r="I10" s="38">
        <f t="shared" si="0"/>
        <v>310</v>
      </c>
      <c r="J10" s="47"/>
    </row>
    <row r="11" spans="1:10" ht="23.25" customHeight="1">
      <c r="A11" s="63">
        <v>3</v>
      </c>
      <c r="B11" s="65" t="s">
        <v>148</v>
      </c>
      <c r="C11" s="35" t="s">
        <v>113</v>
      </c>
      <c r="D11" s="36" t="s">
        <v>60</v>
      </c>
      <c r="E11" s="35" t="s">
        <v>114</v>
      </c>
      <c r="F11" s="35" t="s">
        <v>115</v>
      </c>
      <c r="G11" s="73">
        <f>1.65+0.2*5</f>
        <v>2.65</v>
      </c>
      <c r="H11" s="47">
        <v>180</v>
      </c>
      <c r="I11" s="38">
        <f t="shared" si="0"/>
        <v>477</v>
      </c>
      <c r="J11" s="47"/>
    </row>
    <row r="12" spans="1:10" ht="23.25" customHeight="1">
      <c r="A12" s="63">
        <v>4</v>
      </c>
      <c r="B12" s="63"/>
      <c r="C12" s="17" t="s">
        <v>140</v>
      </c>
      <c r="D12" s="18" t="s">
        <v>169</v>
      </c>
      <c r="E12" s="19" t="s">
        <v>150</v>
      </c>
      <c r="F12" s="19" t="s">
        <v>20</v>
      </c>
      <c r="G12" s="44">
        <v>40</v>
      </c>
      <c r="H12" s="47">
        <v>18</v>
      </c>
      <c r="I12" s="38">
        <f t="shared" si="0"/>
        <v>720</v>
      </c>
      <c r="J12" s="47"/>
    </row>
    <row r="13" spans="1:10" ht="23.25" customHeight="1">
      <c r="A13" s="63">
        <v>5</v>
      </c>
      <c r="B13" s="65" t="s">
        <v>148</v>
      </c>
      <c r="C13" s="35" t="s">
        <v>168</v>
      </c>
      <c r="D13" s="36" t="s">
        <v>170</v>
      </c>
      <c r="E13" s="35" t="s">
        <v>171</v>
      </c>
      <c r="F13" s="35" t="s">
        <v>115</v>
      </c>
      <c r="G13" s="33">
        <v>143</v>
      </c>
      <c r="H13" s="31">
        <v>8</v>
      </c>
      <c r="I13" s="38">
        <f t="shared" si="0"/>
        <v>1144</v>
      </c>
      <c r="J13" s="31"/>
    </row>
    <row r="14" spans="1:10" ht="23.25" customHeight="1">
      <c r="A14" s="63">
        <v>6</v>
      </c>
      <c r="B14" s="65" t="s">
        <v>148</v>
      </c>
      <c r="C14" s="66" t="s">
        <v>141</v>
      </c>
      <c r="D14" s="36" t="s">
        <v>142</v>
      </c>
      <c r="E14" s="35" t="s">
        <v>76</v>
      </c>
      <c r="F14" s="35" t="s">
        <v>115</v>
      </c>
      <c r="G14" s="73">
        <f>26.5+0.2*5</f>
        <v>27.5</v>
      </c>
      <c r="H14" s="47">
        <v>2</v>
      </c>
      <c r="I14" s="38">
        <f t="shared" si="0"/>
        <v>55</v>
      </c>
      <c r="J14" s="47"/>
    </row>
    <row r="15" spans="1:10" ht="23.25" customHeight="1">
      <c r="A15" s="63"/>
      <c r="B15" s="65"/>
      <c r="C15" s="66"/>
      <c r="D15" s="36"/>
      <c r="E15" s="35"/>
      <c r="F15" s="35"/>
      <c r="G15" s="73"/>
      <c r="H15" s="47"/>
      <c r="I15" s="38"/>
      <c r="J15" s="47">
        <f>SUM(I9:I14)</f>
        <v>2796</v>
      </c>
    </row>
    <row r="16" spans="1:10" ht="23.25" customHeight="1">
      <c r="A16" s="63"/>
      <c r="B16" s="63"/>
      <c r="C16" s="64" t="s">
        <v>30</v>
      </c>
      <c r="D16" s="44"/>
      <c r="E16" s="19"/>
      <c r="F16" s="19"/>
      <c r="G16" s="44"/>
      <c r="H16" s="47"/>
      <c r="I16" s="38"/>
      <c r="J16" s="47"/>
    </row>
    <row r="17" spans="1:10" ht="23.25" customHeight="1">
      <c r="A17" s="63">
        <v>7</v>
      </c>
      <c r="B17" s="65" t="s">
        <v>150</v>
      </c>
      <c r="C17" s="17" t="s">
        <v>140</v>
      </c>
      <c r="D17" s="18" t="s">
        <v>144</v>
      </c>
      <c r="E17" s="74" t="s">
        <v>146</v>
      </c>
      <c r="F17" s="19" t="s">
        <v>20</v>
      </c>
      <c r="G17" s="44">
        <f>340+24</f>
        <v>364</v>
      </c>
      <c r="H17" s="47">
        <v>18</v>
      </c>
      <c r="I17" s="38">
        <f t="shared" si="0"/>
        <v>6552</v>
      </c>
      <c r="J17" s="47"/>
    </row>
    <row r="18" spans="1:10" ht="23.25" customHeight="1">
      <c r="A18" s="63">
        <v>8</v>
      </c>
      <c r="B18" s="65" t="s">
        <v>150</v>
      </c>
      <c r="C18" s="17" t="s">
        <v>140</v>
      </c>
      <c r="D18" s="18" t="s">
        <v>145</v>
      </c>
      <c r="E18" s="74" t="s">
        <v>147</v>
      </c>
      <c r="F18" s="19" t="s">
        <v>20</v>
      </c>
      <c r="G18" s="44">
        <f>110+10</f>
        <v>120</v>
      </c>
      <c r="H18" s="47">
        <v>18</v>
      </c>
      <c r="I18" s="38">
        <f t="shared" si="0"/>
        <v>2160</v>
      </c>
      <c r="J18" s="47"/>
    </row>
    <row r="19" spans="1:10" ht="23.25" customHeight="1">
      <c r="A19" s="63">
        <v>9</v>
      </c>
      <c r="B19" s="65" t="s">
        <v>150</v>
      </c>
      <c r="C19" s="75" t="s">
        <v>126</v>
      </c>
      <c r="D19" s="36" t="s">
        <v>127</v>
      </c>
      <c r="E19" s="74" t="s">
        <v>128</v>
      </c>
      <c r="F19" s="74" t="s">
        <v>20</v>
      </c>
      <c r="G19" s="76">
        <v>2500</v>
      </c>
      <c r="H19" s="47">
        <v>1</v>
      </c>
      <c r="I19" s="38">
        <f t="shared" si="0"/>
        <v>2500</v>
      </c>
      <c r="J19" s="47"/>
    </row>
    <row r="20" spans="1:10" ht="23.25" customHeight="1">
      <c r="A20" s="63">
        <v>10</v>
      </c>
      <c r="B20" s="65" t="s">
        <v>150</v>
      </c>
      <c r="C20" s="32" t="s">
        <v>140</v>
      </c>
      <c r="D20" s="34" t="s">
        <v>139</v>
      </c>
      <c r="E20" s="35" t="s">
        <v>128</v>
      </c>
      <c r="F20" s="35" t="s">
        <v>20</v>
      </c>
      <c r="G20" s="45">
        <v>300</v>
      </c>
      <c r="H20" s="31">
        <v>1</v>
      </c>
      <c r="I20" s="38">
        <f t="shared" si="0"/>
        <v>300</v>
      </c>
      <c r="J20" s="31"/>
    </row>
    <row r="21" spans="1:10" ht="23.25" customHeight="1">
      <c r="A21" s="63">
        <v>11</v>
      </c>
      <c r="B21" s="65" t="s">
        <v>150</v>
      </c>
      <c r="C21" s="77" t="s">
        <v>129</v>
      </c>
      <c r="D21" s="36" t="s">
        <v>98</v>
      </c>
      <c r="E21" s="74" t="s">
        <v>130</v>
      </c>
      <c r="F21" s="78" t="s">
        <v>20</v>
      </c>
      <c r="G21" s="79">
        <v>120</v>
      </c>
      <c r="H21" s="47">
        <v>1</v>
      </c>
      <c r="I21" s="38">
        <f t="shared" si="0"/>
        <v>120</v>
      </c>
      <c r="J21" s="47"/>
    </row>
    <row r="22" spans="1:10" ht="23.25" customHeight="1">
      <c r="A22" s="63">
        <v>12</v>
      </c>
      <c r="B22" s="65" t="s">
        <v>150</v>
      </c>
      <c r="C22" s="80" t="s">
        <v>136</v>
      </c>
      <c r="D22" s="81" t="s">
        <v>138</v>
      </c>
      <c r="E22" s="82" t="s">
        <v>137</v>
      </c>
      <c r="F22" s="82" t="s">
        <v>109</v>
      </c>
      <c r="G22" s="76">
        <v>5.7</v>
      </c>
      <c r="H22" s="47">
        <v>370</v>
      </c>
      <c r="I22" s="38">
        <f t="shared" si="0"/>
        <v>2109</v>
      </c>
      <c r="J22" s="47"/>
    </row>
    <row r="23" spans="1:10" ht="23.25" customHeight="1">
      <c r="A23" s="63">
        <v>13</v>
      </c>
      <c r="B23" s="65" t="s">
        <v>150</v>
      </c>
      <c r="C23" s="80" t="s">
        <v>131</v>
      </c>
      <c r="D23" s="81" t="s">
        <v>134</v>
      </c>
      <c r="E23" s="82" t="s">
        <v>132</v>
      </c>
      <c r="F23" s="82" t="s">
        <v>109</v>
      </c>
      <c r="G23" s="76">
        <v>2.9</v>
      </c>
      <c r="H23" s="47">
        <f>2*18</f>
        <v>36</v>
      </c>
      <c r="I23" s="38">
        <f t="shared" si="0"/>
        <v>104.4</v>
      </c>
      <c r="J23" s="47"/>
    </row>
    <row r="24" spans="1:10" ht="23.25" customHeight="1">
      <c r="A24" s="63">
        <v>14</v>
      </c>
      <c r="B24" s="65" t="s">
        <v>150</v>
      </c>
      <c r="C24" s="80" t="s">
        <v>133</v>
      </c>
      <c r="D24" s="81" t="s">
        <v>135</v>
      </c>
      <c r="E24" s="82" t="s">
        <v>132</v>
      </c>
      <c r="F24" s="82" t="s">
        <v>109</v>
      </c>
      <c r="G24" s="76">
        <v>12.5</v>
      </c>
      <c r="H24" s="47">
        <v>370</v>
      </c>
      <c r="I24" s="38">
        <f t="shared" si="0"/>
        <v>4625</v>
      </c>
      <c r="J24" s="47"/>
    </row>
    <row r="25" spans="1:10" ht="23.25" customHeight="1">
      <c r="A25" s="63">
        <v>15</v>
      </c>
      <c r="B25" s="65" t="s">
        <v>150</v>
      </c>
      <c r="C25" s="17" t="s">
        <v>116</v>
      </c>
      <c r="D25" s="18" t="s">
        <v>117</v>
      </c>
      <c r="E25" s="19" t="s">
        <v>118</v>
      </c>
      <c r="F25" s="19" t="s">
        <v>20</v>
      </c>
      <c r="G25" s="44">
        <v>60</v>
      </c>
      <c r="H25" s="47">
        <f>18+4</f>
        <v>22</v>
      </c>
      <c r="I25" s="38">
        <f t="shared" si="0"/>
        <v>1320</v>
      </c>
      <c r="J25" s="47"/>
    </row>
    <row r="26" spans="1:10" ht="23.25" customHeight="1">
      <c r="A26" s="63">
        <v>16</v>
      </c>
      <c r="B26" s="65" t="s">
        <v>150</v>
      </c>
      <c r="C26" s="77" t="s">
        <v>122</v>
      </c>
      <c r="D26" s="36" t="s">
        <v>123</v>
      </c>
      <c r="E26" s="74" t="s">
        <v>121</v>
      </c>
      <c r="F26" s="78" t="s">
        <v>109</v>
      </c>
      <c r="G26" s="79">
        <v>7.5</v>
      </c>
      <c r="H26" s="47">
        <v>370</v>
      </c>
      <c r="I26" s="38">
        <f>ROUND(G26*H26,2)</f>
        <v>2775</v>
      </c>
      <c r="J26" s="47"/>
    </row>
    <row r="27" spans="1:10" ht="23.25" customHeight="1">
      <c r="A27" s="63">
        <v>17</v>
      </c>
      <c r="B27" s="65" t="s">
        <v>150</v>
      </c>
      <c r="C27" s="77" t="s">
        <v>119</v>
      </c>
      <c r="D27" s="36" t="s">
        <v>120</v>
      </c>
      <c r="E27" s="74" t="s">
        <v>121</v>
      </c>
      <c r="F27" s="78" t="s">
        <v>109</v>
      </c>
      <c r="G27" s="79">
        <v>6.4</v>
      </c>
      <c r="H27" s="47">
        <v>40</v>
      </c>
      <c r="I27" s="38">
        <f>ROUND(G27*H27,2)</f>
        <v>256</v>
      </c>
      <c r="J27" s="47"/>
    </row>
    <row r="28" spans="1:10" ht="23.25" customHeight="1">
      <c r="A28" s="63">
        <v>18</v>
      </c>
      <c r="B28" s="65" t="s">
        <v>150</v>
      </c>
      <c r="C28" s="77" t="s">
        <v>124</v>
      </c>
      <c r="D28" s="36" t="s">
        <v>125</v>
      </c>
      <c r="E28" s="74" t="s">
        <v>121</v>
      </c>
      <c r="F28" s="78" t="s">
        <v>109</v>
      </c>
      <c r="G28" s="79">
        <v>16</v>
      </c>
      <c r="H28" s="47">
        <v>10</v>
      </c>
      <c r="I28" s="38">
        <f>ROUND(G28*H28,2)</f>
        <v>160</v>
      </c>
      <c r="J28" s="47"/>
    </row>
    <row r="29" spans="1:10" ht="23.25" customHeight="1">
      <c r="A29" s="63"/>
      <c r="B29" s="65"/>
      <c r="C29" s="77"/>
      <c r="D29" s="36"/>
      <c r="E29" s="74"/>
      <c r="F29" s="78"/>
      <c r="G29" s="79"/>
      <c r="H29" s="47"/>
      <c r="I29" s="38"/>
      <c r="J29" s="47">
        <v>22981.4</v>
      </c>
    </row>
    <row r="30" spans="1:10" ht="23.25" customHeight="1">
      <c r="A30" s="63"/>
      <c r="B30" s="65"/>
      <c r="C30" s="77" t="s">
        <v>172</v>
      </c>
      <c r="D30" s="36"/>
      <c r="E30" s="74"/>
      <c r="F30" s="78"/>
      <c r="G30" s="79"/>
      <c r="H30" s="47"/>
      <c r="I30" s="38"/>
      <c r="J30" s="47"/>
    </row>
    <row r="31" spans="1:10" ht="23.25" customHeight="1">
      <c r="A31" s="63">
        <v>19</v>
      </c>
      <c r="B31" s="65" t="s">
        <v>148</v>
      </c>
      <c r="C31" s="77" t="s">
        <v>173</v>
      </c>
      <c r="D31" s="36" t="s">
        <v>174</v>
      </c>
      <c r="E31" s="74" t="s">
        <v>175</v>
      </c>
      <c r="F31" s="78" t="s">
        <v>176</v>
      </c>
      <c r="G31" s="79">
        <v>7.92</v>
      </c>
      <c r="H31" s="47">
        <v>680</v>
      </c>
      <c r="I31" s="38">
        <v>5385.6</v>
      </c>
      <c r="J31" s="47"/>
    </row>
    <row r="32" spans="1:10" ht="23.25" customHeight="1">
      <c r="A32" s="63">
        <v>20</v>
      </c>
      <c r="B32" s="65" t="s">
        <v>148</v>
      </c>
      <c r="C32" s="77" t="s">
        <v>177</v>
      </c>
      <c r="D32" s="36" t="s">
        <v>178</v>
      </c>
      <c r="E32" s="74" t="s">
        <v>179</v>
      </c>
      <c r="F32" s="78" t="s">
        <v>176</v>
      </c>
      <c r="G32" s="79">
        <v>0.45</v>
      </c>
      <c r="H32" s="47">
        <v>680</v>
      </c>
      <c r="I32" s="38">
        <v>306</v>
      </c>
      <c r="J32" s="47"/>
    </row>
    <row r="33" spans="1:10" ht="23.25" customHeight="1">
      <c r="A33" s="63"/>
      <c r="B33" s="63"/>
      <c r="C33" s="83"/>
      <c r="D33" s="84"/>
      <c r="E33" s="84"/>
      <c r="F33" s="11"/>
      <c r="G33" s="11"/>
      <c r="H33" s="11"/>
      <c r="I33" s="11"/>
      <c r="J33" s="85">
        <v>5691.6</v>
      </c>
    </row>
    <row r="34" spans="1:10" ht="17.25" customHeight="1">
      <c r="F34" s="39"/>
      <c r="G34" s="58"/>
      <c r="H34" s="59"/>
      <c r="I34" s="60" t="s">
        <v>155</v>
      </c>
      <c r="J34" s="61">
        <v>31469</v>
      </c>
    </row>
    <row r="35" spans="1:10" ht="17.25" customHeight="1">
      <c r="F35" s="39"/>
      <c r="G35" s="40"/>
      <c r="H35" s="48"/>
      <c r="I35" s="41" t="s">
        <v>156</v>
      </c>
      <c r="J35" s="49">
        <f>ROUND(J34*0.18,2)</f>
        <v>5664.42</v>
      </c>
    </row>
    <row r="36" spans="1:10" ht="17.25" customHeight="1">
      <c r="F36" s="39"/>
      <c r="G36" s="40"/>
      <c r="H36" s="48"/>
      <c r="I36" s="41" t="s">
        <v>157</v>
      </c>
      <c r="J36" s="49">
        <f>J35+J34</f>
        <v>37133.42</v>
      </c>
    </row>
    <row r="37" spans="1:10" ht="17.25" customHeight="1">
      <c r="F37" s="39"/>
      <c r="G37" s="40"/>
      <c r="H37" s="48"/>
      <c r="I37" s="41" t="s">
        <v>158</v>
      </c>
      <c r="J37" s="49">
        <f>ROUND(J36*0.15,2)</f>
        <v>5570.01</v>
      </c>
    </row>
    <row r="38" spans="1:10" ht="17.25" customHeight="1">
      <c r="F38" s="39"/>
      <c r="G38" s="40"/>
      <c r="H38" s="48"/>
      <c r="I38" s="41" t="s">
        <v>159</v>
      </c>
      <c r="J38" s="49">
        <f>J37+J36</f>
        <v>42703.43</v>
      </c>
    </row>
    <row r="39" spans="1:10" ht="17.25" customHeight="1">
      <c r="F39" s="39"/>
      <c r="G39" s="40"/>
      <c r="H39" s="48"/>
      <c r="I39" s="41" t="s">
        <v>160</v>
      </c>
      <c r="J39" s="50">
        <v>38.51</v>
      </c>
    </row>
    <row r="40" spans="1:10" ht="17.25" customHeight="1">
      <c r="F40" s="39"/>
      <c r="G40" s="40"/>
      <c r="H40" s="48"/>
      <c r="I40" s="41" t="s">
        <v>161</v>
      </c>
      <c r="J40" s="49">
        <v>42741.94</v>
      </c>
    </row>
    <row r="41" spans="1:10" ht="17.25" customHeight="1">
      <c r="F41" s="39"/>
      <c r="G41" s="40"/>
      <c r="H41" s="48"/>
      <c r="I41" s="41" t="s">
        <v>162</v>
      </c>
      <c r="J41" s="49">
        <v>10258.06</v>
      </c>
    </row>
    <row r="42" spans="1:10" ht="17.25" customHeight="1">
      <c r="F42" s="39"/>
      <c r="G42" s="40"/>
      <c r="H42" s="48"/>
      <c r="I42" s="42" t="s">
        <v>163</v>
      </c>
      <c r="J42" s="43">
        <v>53000</v>
      </c>
    </row>
    <row r="43" spans="1:10">
      <c r="J43" s="51"/>
    </row>
    <row r="44" spans="1:10">
      <c r="J44" s="51"/>
    </row>
    <row r="45" spans="1:10">
      <c r="J45" s="51"/>
    </row>
    <row r="46" spans="1:10">
      <c r="J46" s="51"/>
    </row>
    <row r="47" spans="1:10">
      <c r="J47" s="51"/>
    </row>
    <row r="48" spans="1:10">
      <c r="D48" s="51" t="s">
        <v>193</v>
      </c>
      <c r="F48" s="37"/>
      <c r="G48" s="46" t="s">
        <v>54</v>
      </c>
      <c r="H48" s="46"/>
      <c r="I48"/>
      <c r="J48" s="51"/>
    </row>
    <row r="49" spans="4:10">
      <c r="D49" s="2" t="s">
        <v>53</v>
      </c>
      <c r="F49" s="37"/>
      <c r="G49" s="51" t="s">
        <v>188</v>
      </c>
      <c r="H49" s="46"/>
      <c r="I49"/>
      <c r="J49" s="46"/>
    </row>
    <row r="50" spans="4:10">
      <c r="D50" s="2" t="s">
        <v>55</v>
      </c>
      <c r="F50" s="37"/>
      <c r="G50" s="37" t="s">
        <v>189</v>
      </c>
      <c r="H50" s="51"/>
      <c r="I50"/>
      <c r="J50" s="46"/>
    </row>
    <row r="51" spans="4:10">
      <c r="F51" s="37"/>
      <c r="G51" s="37"/>
      <c r="H51" s="51"/>
      <c r="I51"/>
      <c r="J51" s="51"/>
    </row>
    <row r="52" spans="4:10">
      <c r="F52" s="37"/>
      <c r="G52" s="37"/>
      <c r="H52" s="51"/>
      <c r="I52"/>
      <c r="J52" s="51"/>
    </row>
    <row r="53" spans="4:10">
      <c r="F53" s="37"/>
      <c r="G53" s="46" t="s">
        <v>190</v>
      </c>
      <c r="H53" s="46"/>
      <c r="I53"/>
      <c r="J53" s="51"/>
    </row>
    <row r="54" spans="4:10">
      <c r="D54" s="51" t="s">
        <v>184</v>
      </c>
      <c r="F54" s="37"/>
      <c r="G54" s="46" t="s">
        <v>191</v>
      </c>
      <c r="H54" s="46"/>
      <c r="I54"/>
      <c r="J54" s="46"/>
    </row>
    <row r="55" spans="4:10">
      <c r="D55" s="51" t="s">
        <v>185</v>
      </c>
      <c r="F55" s="37"/>
      <c r="G55" s="37"/>
      <c r="H55" s="51"/>
      <c r="I55"/>
      <c r="J55" s="46"/>
    </row>
    <row r="56" spans="4:10">
      <c r="D56" s="2"/>
      <c r="J56" s="51"/>
    </row>
    <row r="57" spans="4:10">
      <c r="D57" s="2"/>
      <c r="J57" s="51"/>
    </row>
    <row r="58" spans="4:10">
      <c r="D58" s="51" t="s">
        <v>186</v>
      </c>
      <c r="J58" s="51"/>
    </row>
    <row r="59" spans="4:10">
      <c r="D59" s="51" t="s">
        <v>187</v>
      </c>
      <c r="J59" s="51"/>
    </row>
    <row r="60" spans="4:10">
      <c r="J60" s="51"/>
    </row>
  </sheetData>
  <phoneticPr fontId="4" type="noConversion"/>
  <pageMargins left="0.4" right="0.37" top="0.42" bottom="0.28000000000000003" header="0.33" footer="0.2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5" workbookViewId="0">
      <selection activeCell="B5" sqref="B5"/>
    </sheetView>
  </sheetViews>
  <sheetFormatPr defaultRowHeight="13.2"/>
  <cols>
    <col min="1" max="1" width="5.109375" style="2" customWidth="1"/>
    <col min="2" max="2" width="77.6640625" customWidth="1"/>
    <col min="3" max="3" width="6.44140625" customWidth="1"/>
    <col min="4" max="4" width="12.44140625" customWidth="1"/>
    <col min="5" max="5" width="6.5546875" customWidth="1"/>
    <col min="6" max="6" width="13.88671875" bestFit="1" customWidth="1"/>
    <col min="7" max="9" width="9.33203125" bestFit="1" customWidth="1"/>
    <col min="10" max="10" width="11" customWidth="1"/>
  </cols>
  <sheetData>
    <row r="1" spans="1:10" s="3" customFormat="1">
      <c r="A1" s="30" t="s">
        <v>101</v>
      </c>
      <c r="C1" s="30" t="s">
        <v>104</v>
      </c>
    </row>
    <row r="2" spans="1:10" s="3" customFormat="1">
      <c r="A2" s="30" t="s">
        <v>102</v>
      </c>
    </row>
    <row r="3" spans="1:10" s="3" customFormat="1">
      <c r="A3" s="30" t="s">
        <v>103</v>
      </c>
    </row>
    <row r="4" spans="1:10" s="3" customFormat="1">
      <c r="A4" s="30" t="s">
        <v>100</v>
      </c>
    </row>
    <row r="5" spans="1:10" ht="18">
      <c r="A5" s="29"/>
    </row>
    <row r="7" spans="1:10" s="4" customFormat="1" ht="30.75" customHeight="1">
      <c r="A7" s="27" t="s">
        <v>0</v>
      </c>
      <c r="B7" s="27" t="s">
        <v>1</v>
      </c>
      <c r="C7" s="27" t="s">
        <v>2</v>
      </c>
      <c r="D7" s="28" t="s">
        <v>3</v>
      </c>
      <c r="E7" s="27" t="s">
        <v>4</v>
      </c>
      <c r="F7" s="27" t="s">
        <v>5</v>
      </c>
      <c r="G7" s="27" t="s">
        <v>99</v>
      </c>
      <c r="H7" s="27" t="s">
        <v>6</v>
      </c>
      <c r="I7" s="28" t="s">
        <v>7</v>
      </c>
      <c r="J7" s="28" t="s">
        <v>8</v>
      </c>
    </row>
    <row r="8" spans="1:10" ht="24" customHeight="1">
      <c r="A8" s="22" t="s">
        <v>29</v>
      </c>
      <c r="B8" s="27"/>
      <c r="C8" s="15"/>
      <c r="D8" s="16"/>
      <c r="E8" s="15"/>
      <c r="F8" s="15"/>
      <c r="G8" s="15"/>
      <c r="H8" s="15"/>
      <c r="I8" s="16"/>
      <c r="J8" s="1"/>
    </row>
    <row r="9" spans="1:10" ht="24" customHeight="1">
      <c r="A9" s="17">
        <v>1</v>
      </c>
      <c r="B9" s="18" t="s">
        <v>9</v>
      </c>
      <c r="C9" s="19" t="s">
        <v>10</v>
      </c>
      <c r="D9" s="19" t="s">
        <v>59</v>
      </c>
      <c r="E9" s="19" t="s">
        <v>11</v>
      </c>
      <c r="F9" s="19" t="s">
        <v>12</v>
      </c>
      <c r="G9" s="20">
        <v>90</v>
      </c>
      <c r="H9" s="20">
        <v>0.99</v>
      </c>
      <c r="I9" s="20">
        <f>G9*H9</f>
        <v>89.1</v>
      </c>
      <c r="J9" s="5"/>
    </row>
    <row r="10" spans="1:10" ht="24" customHeight="1">
      <c r="A10" s="17">
        <v>2</v>
      </c>
      <c r="B10" s="18" t="s">
        <v>13</v>
      </c>
      <c r="C10" s="19" t="s">
        <v>14</v>
      </c>
      <c r="D10" s="19" t="s">
        <v>92</v>
      </c>
      <c r="E10" s="19" t="s">
        <v>15</v>
      </c>
      <c r="F10" s="19" t="s">
        <v>93</v>
      </c>
      <c r="G10" s="20">
        <v>45</v>
      </c>
      <c r="H10" s="20">
        <v>18.399999999999999</v>
      </c>
      <c r="I10" s="20">
        <f t="shared" ref="I10:I18" si="0">G10*H10</f>
        <v>827.99999999999989</v>
      </c>
      <c r="J10" s="5"/>
    </row>
    <row r="11" spans="1:10" ht="24" customHeight="1">
      <c r="A11" s="17">
        <v>3</v>
      </c>
      <c r="B11" s="18" t="s">
        <v>60</v>
      </c>
      <c r="C11" s="19" t="s">
        <v>16</v>
      </c>
      <c r="D11" s="19" t="s">
        <v>61</v>
      </c>
      <c r="E11" s="19" t="s">
        <v>17</v>
      </c>
      <c r="F11" s="19" t="s">
        <v>62</v>
      </c>
      <c r="G11" s="20">
        <v>180</v>
      </c>
      <c r="H11" s="20">
        <v>1.53</v>
      </c>
      <c r="I11" s="20">
        <f t="shared" si="0"/>
        <v>275.39999999999998</v>
      </c>
      <c r="J11" s="5"/>
    </row>
    <row r="12" spans="1:10" ht="24" customHeight="1">
      <c r="A12" s="17">
        <v>4</v>
      </c>
      <c r="B12" s="18" t="s">
        <v>97</v>
      </c>
      <c r="C12" s="19" t="s">
        <v>19</v>
      </c>
      <c r="D12" s="26" t="s">
        <v>78</v>
      </c>
      <c r="E12" s="19" t="s">
        <v>32</v>
      </c>
      <c r="F12" s="19" t="s">
        <v>105</v>
      </c>
      <c r="G12" s="20">
        <v>18</v>
      </c>
      <c r="H12" s="20">
        <v>75</v>
      </c>
      <c r="I12" s="20">
        <f t="shared" si="0"/>
        <v>1350</v>
      </c>
      <c r="J12" s="5"/>
    </row>
    <row r="13" spans="1:10" ht="24" customHeight="1">
      <c r="A13" s="17">
        <v>5</v>
      </c>
      <c r="B13" s="18" t="s">
        <v>18</v>
      </c>
      <c r="C13" s="19" t="s">
        <v>21</v>
      </c>
      <c r="D13" s="19" t="s">
        <v>63</v>
      </c>
      <c r="E13" s="19" t="s">
        <v>20</v>
      </c>
      <c r="F13" s="21" t="s">
        <v>80</v>
      </c>
      <c r="G13" s="20">
        <v>4</v>
      </c>
      <c r="H13" s="20">
        <v>175.4</v>
      </c>
      <c r="I13" s="20">
        <f t="shared" si="0"/>
        <v>701.6</v>
      </c>
      <c r="J13" s="5"/>
    </row>
    <row r="14" spans="1:10" ht="24" customHeight="1">
      <c r="A14" s="17">
        <v>6</v>
      </c>
      <c r="B14" s="18" t="s">
        <v>64</v>
      </c>
      <c r="C14" s="19" t="s">
        <v>24</v>
      </c>
      <c r="D14" s="19" t="s">
        <v>65</v>
      </c>
      <c r="E14" s="19" t="s">
        <v>22</v>
      </c>
      <c r="F14" s="19" t="s">
        <v>23</v>
      </c>
      <c r="G14" s="20">
        <v>180</v>
      </c>
      <c r="H14" s="20">
        <v>7.48</v>
      </c>
      <c r="I14" s="20">
        <f t="shared" si="0"/>
        <v>1346.4</v>
      </c>
      <c r="J14" s="5"/>
    </row>
    <row r="15" spans="1:10" ht="24" customHeight="1">
      <c r="A15" s="17">
        <v>7</v>
      </c>
      <c r="B15" s="18" t="s">
        <v>66</v>
      </c>
      <c r="C15" s="19" t="s">
        <v>25</v>
      </c>
      <c r="D15" s="19" t="s">
        <v>67</v>
      </c>
      <c r="E15" s="19" t="s">
        <v>22</v>
      </c>
      <c r="F15" s="19" t="s">
        <v>23</v>
      </c>
      <c r="G15" s="20">
        <v>40</v>
      </c>
      <c r="H15" s="20">
        <v>3.52</v>
      </c>
      <c r="I15" s="20">
        <f t="shared" si="0"/>
        <v>140.80000000000001</v>
      </c>
      <c r="J15" s="5"/>
    </row>
    <row r="16" spans="1:10" ht="24" customHeight="1">
      <c r="A16" s="17">
        <v>8</v>
      </c>
      <c r="B16" s="18" t="s">
        <v>68</v>
      </c>
      <c r="C16" s="19" t="s">
        <v>72</v>
      </c>
      <c r="D16" s="19" t="s">
        <v>69</v>
      </c>
      <c r="E16" s="19" t="s">
        <v>22</v>
      </c>
      <c r="F16" s="19" t="s">
        <v>70</v>
      </c>
      <c r="G16" s="20">
        <v>10</v>
      </c>
      <c r="H16" s="20">
        <v>25.3</v>
      </c>
      <c r="I16" s="20">
        <f t="shared" si="0"/>
        <v>253</v>
      </c>
      <c r="J16" s="5"/>
    </row>
    <row r="17" spans="1:10" ht="24" customHeight="1">
      <c r="A17" s="17">
        <v>9</v>
      </c>
      <c r="B17" s="18" t="s">
        <v>71</v>
      </c>
      <c r="C17" s="19" t="s">
        <v>73</v>
      </c>
      <c r="D17" s="19" t="s">
        <v>74</v>
      </c>
      <c r="E17" s="19" t="s">
        <v>27</v>
      </c>
      <c r="F17" s="19" t="s">
        <v>28</v>
      </c>
      <c r="G17" s="20">
        <v>2</v>
      </c>
      <c r="H17" s="20">
        <v>139.1</v>
      </c>
      <c r="I17" s="20">
        <f t="shared" si="0"/>
        <v>278.2</v>
      </c>
      <c r="J17" s="5"/>
    </row>
    <row r="18" spans="1:10" ht="24" customHeight="1">
      <c r="A18" s="17">
        <v>10</v>
      </c>
      <c r="B18" s="18" t="s">
        <v>75</v>
      </c>
      <c r="C18" s="19" t="s">
        <v>26</v>
      </c>
      <c r="D18" s="19" t="s">
        <v>77</v>
      </c>
      <c r="E18" s="19" t="s">
        <v>27</v>
      </c>
      <c r="F18" s="19" t="s">
        <v>76</v>
      </c>
      <c r="G18" s="20">
        <v>2</v>
      </c>
      <c r="H18" s="20">
        <v>20.9</v>
      </c>
      <c r="I18" s="20">
        <f t="shared" si="0"/>
        <v>41.8</v>
      </c>
      <c r="J18" s="5"/>
    </row>
    <row r="19" spans="1:10" ht="24" customHeight="1">
      <c r="A19" s="22" t="s">
        <v>30</v>
      </c>
      <c r="B19" s="23"/>
      <c r="C19" s="24"/>
      <c r="D19" s="24"/>
      <c r="E19" s="24"/>
      <c r="F19" s="24"/>
      <c r="G19" s="25"/>
      <c r="H19" s="25"/>
      <c r="I19" s="25"/>
      <c r="J19" s="7">
        <f>SUM(I9:I18)</f>
        <v>5304.3</v>
      </c>
    </row>
    <row r="20" spans="1:10" ht="24" customHeight="1">
      <c r="A20" s="17">
        <v>11</v>
      </c>
      <c r="B20" s="18" t="s">
        <v>95</v>
      </c>
      <c r="C20" s="19" t="s">
        <v>31</v>
      </c>
      <c r="D20" s="26" t="s">
        <v>78</v>
      </c>
      <c r="E20" s="19" t="s">
        <v>32</v>
      </c>
      <c r="F20" s="19" t="s">
        <v>33</v>
      </c>
      <c r="G20" s="20">
        <v>18</v>
      </c>
      <c r="H20" s="20">
        <v>500</v>
      </c>
      <c r="I20" s="20">
        <f>G20*H20</f>
        <v>9000</v>
      </c>
      <c r="J20" s="6"/>
    </row>
    <row r="21" spans="1:10" ht="24" customHeight="1">
      <c r="A21" s="17">
        <v>12</v>
      </c>
      <c r="B21" s="18" t="s">
        <v>96</v>
      </c>
      <c r="C21" s="19" t="s">
        <v>34</v>
      </c>
      <c r="D21" s="26" t="s">
        <v>78</v>
      </c>
      <c r="E21" s="19" t="s">
        <v>32</v>
      </c>
      <c r="F21" s="19" t="s">
        <v>35</v>
      </c>
      <c r="G21" s="20">
        <v>18</v>
      </c>
      <c r="H21" s="20">
        <v>200</v>
      </c>
      <c r="I21" s="20">
        <f t="shared" ref="I21:I27" si="1">G21*H21</f>
        <v>3600</v>
      </c>
      <c r="J21" s="6"/>
    </row>
    <row r="22" spans="1:10" ht="24" customHeight="1">
      <c r="A22" s="17">
        <v>13</v>
      </c>
      <c r="B22" s="18" t="s">
        <v>82</v>
      </c>
      <c r="C22" s="19" t="s">
        <v>36</v>
      </c>
      <c r="D22" s="19" t="s">
        <v>84</v>
      </c>
      <c r="E22" s="19" t="s">
        <v>32</v>
      </c>
      <c r="F22" s="19" t="s">
        <v>83</v>
      </c>
      <c r="G22" s="20">
        <v>1</v>
      </c>
      <c r="H22" s="20">
        <v>3468</v>
      </c>
      <c r="I22" s="20">
        <f t="shared" si="1"/>
        <v>3468</v>
      </c>
      <c r="J22" s="6"/>
    </row>
    <row r="23" spans="1:10" ht="24" customHeight="1">
      <c r="A23" s="17">
        <v>14</v>
      </c>
      <c r="B23" s="18" t="s">
        <v>79</v>
      </c>
      <c r="C23" s="19" t="s">
        <v>37</v>
      </c>
      <c r="D23" s="26" t="s">
        <v>78</v>
      </c>
      <c r="E23" s="19" t="s">
        <v>32</v>
      </c>
      <c r="F23" s="19" t="s">
        <v>83</v>
      </c>
      <c r="G23" s="20">
        <v>1</v>
      </c>
      <c r="H23" s="20">
        <v>300</v>
      </c>
      <c r="I23" s="20">
        <f t="shared" si="1"/>
        <v>300</v>
      </c>
      <c r="J23" s="6"/>
    </row>
    <row r="24" spans="1:10" ht="24" customHeight="1">
      <c r="A24" s="17">
        <v>15</v>
      </c>
      <c r="B24" s="18" t="s">
        <v>98</v>
      </c>
      <c r="C24" s="19" t="s">
        <v>38</v>
      </c>
      <c r="D24" s="26" t="s">
        <v>78</v>
      </c>
      <c r="E24" s="19" t="s">
        <v>32</v>
      </c>
      <c r="F24" s="19" t="s">
        <v>94</v>
      </c>
      <c r="G24" s="20">
        <v>1</v>
      </c>
      <c r="H24" s="20">
        <v>120</v>
      </c>
      <c r="I24" s="20">
        <f t="shared" si="1"/>
        <v>120</v>
      </c>
      <c r="J24" s="6"/>
    </row>
    <row r="25" spans="1:10" ht="24" customHeight="1">
      <c r="A25" s="17">
        <v>16</v>
      </c>
      <c r="B25" s="18" t="s">
        <v>81</v>
      </c>
      <c r="C25" s="19" t="s">
        <v>39</v>
      </c>
      <c r="D25" s="26" t="s">
        <v>78</v>
      </c>
      <c r="E25" s="19" t="s">
        <v>22</v>
      </c>
      <c r="F25" s="19" t="s">
        <v>43</v>
      </c>
      <c r="G25" s="20">
        <v>180</v>
      </c>
      <c r="H25" s="20">
        <v>6.5</v>
      </c>
      <c r="I25" s="20">
        <f t="shared" si="1"/>
        <v>1170</v>
      </c>
      <c r="J25" s="6"/>
    </row>
    <row r="26" spans="1:10" ht="24" customHeight="1">
      <c r="A26" s="17">
        <v>17</v>
      </c>
      <c r="B26" s="18" t="s">
        <v>41</v>
      </c>
      <c r="C26" s="19" t="s">
        <v>40</v>
      </c>
      <c r="D26" s="26" t="s">
        <v>78</v>
      </c>
      <c r="E26" s="19" t="s">
        <v>22</v>
      </c>
      <c r="F26" s="19" t="s">
        <v>43</v>
      </c>
      <c r="G26" s="20">
        <v>20</v>
      </c>
      <c r="H26" s="20">
        <v>3</v>
      </c>
      <c r="I26" s="20">
        <f t="shared" si="1"/>
        <v>60</v>
      </c>
      <c r="J26" s="6"/>
    </row>
    <row r="27" spans="1:10" ht="24" customHeight="1">
      <c r="A27" s="17">
        <v>18</v>
      </c>
      <c r="B27" s="18" t="s">
        <v>44</v>
      </c>
      <c r="C27" s="19" t="s">
        <v>42</v>
      </c>
      <c r="D27" s="26" t="s">
        <v>78</v>
      </c>
      <c r="E27" s="19" t="s">
        <v>22</v>
      </c>
      <c r="F27" s="19" t="s">
        <v>43</v>
      </c>
      <c r="G27" s="20">
        <v>180</v>
      </c>
      <c r="H27" s="20">
        <v>12.5</v>
      </c>
      <c r="I27" s="20">
        <f t="shared" si="1"/>
        <v>2250</v>
      </c>
      <c r="J27" s="6"/>
    </row>
    <row r="28" spans="1:10" ht="14.25" customHeight="1">
      <c r="B28" s="8"/>
      <c r="C28" s="8"/>
      <c r="D28" s="9"/>
      <c r="E28" s="9"/>
      <c r="F28" s="9"/>
      <c r="G28" s="10"/>
      <c r="H28" s="9"/>
      <c r="I28" s="11" t="s">
        <v>45</v>
      </c>
      <c r="J28" s="12">
        <f>SUM(I20:I27)</f>
        <v>19968</v>
      </c>
    </row>
    <row r="29" spans="1:10" ht="14.25" customHeight="1">
      <c r="B29" s="8"/>
      <c r="C29" s="8"/>
      <c r="D29" s="9"/>
      <c r="E29" s="9"/>
      <c r="F29" s="9"/>
      <c r="G29" s="10"/>
      <c r="H29" s="9"/>
      <c r="I29" s="13"/>
      <c r="J29" s="12"/>
    </row>
    <row r="30" spans="1:10" ht="14.25" customHeight="1">
      <c r="B30" s="87" t="s">
        <v>46</v>
      </c>
      <c r="C30" s="88"/>
      <c r="D30" s="88"/>
      <c r="E30" s="88"/>
      <c r="F30" s="88"/>
      <c r="G30" s="88"/>
      <c r="H30" s="88"/>
      <c r="I30" s="89"/>
      <c r="J30" s="14">
        <f>SUM(J9:J28)</f>
        <v>25272.3</v>
      </c>
    </row>
    <row r="31" spans="1:10" ht="14.25" customHeight="1">
      <c r="B31" s="92" t="s">
        <v>85</v>
      </c>
      <c r="C31" s="93"/>
      <c r="D31" s="93"/>
      <c r="E31" s="93"/>
      <c r="F31" s="93"/>
      <c r="G31" s="93"/>
      <c r="H31" s="93"/>
      <c r="I31" s="93"/>
      <c r="J31" s="14">
        <f>0.18*J30</f>
        <v>4549.0140000000001</v>
      </c>
    </row>
    <row r="32" spans="1:10" ht="14.25" customHeight="1">
      <c r="B32" s="87" t="s">
        <v>47</v>
      </c>
      <c r="C32" s="88"/>
      <c r="D32" s="88"/>
      <c r="E32" s="88"/>
      <c r="F32" s="88"/>
      <c r="G32" s="88"/>
      <c r="H32" s="88"/>
      <c r="I32" s="89"/>
      <c r="J32" s="14">
        <f>SUM(J30:J31)</f>
        <v>29821.313999999998</v>
      </c>
    </row>
    <row r="33" spans="2:10" ht="14.25" customHeight="1">
      <c r="B33" s="87" t="s">
        <v>48</v>
      </c>
      <c r="C33" s="88"/>
      <c r="D33" s="88"/>
      <c r="E33" s="88"/>
      <c r="F33" s="88"/>
      <c r="G33" s="88"/>
      <c r="H33" s="88"/>
      <c r="I33" s="89"/>
      <c r="J33" s="14">
        <f>0.15*J32</f>
        <v>4473.1970999999994</v>
      </c>
    </row>
    <row r="34" spans="2:10" ht="14.25" customHeight="1">
      <c r="B34" s="87" t="s">
        <v>49</v>
      </c>
      <c r="C34" s="88"/>
      <c r="D34" s="88"/>
      <c r="E34" s="88"/>
      <c r="F34" s="88"/>
      <c r="G34" s="88"/>
      <c r="H34" s="88"/>
      <c r="I34" s="89"/>
      <c r="J34" s="14">
        <f>SUM(J32:J33)</f>
        <v>34294.511099999996</v>
      </c>
    </row>
    <row r="35" spans="2:10" ht="14.25" customHeight="1">
      <c r="B35" s="87" t="s">
        <v>50</v>
      </c>
      <c r="C35" s="88"/>
      <c r="D35" s="88"/>
      <c r="E35" s="88"/>
      <c r="F35" s="88"/>
      <c r="G35" s="88"/>
      <c r="H35" s="88"/>
      <c r="I35" s="89"/>
      <c r="J35" s="14">
        <v>258.33999999999997</v>
      </c>
    </row>
    <row r="36" spans="2:10" ht="14.25" customHeight="1">
      <c r="B36" s="87" t="s">
        <v>51</v>
      </c>
      <c r="C36" s="88"/>
      <c r="D36" s="88"/>
      <c r="E36" s="88"/>
      <c r="F36" s="88"/>
      <c r="G36" s="88"/>
      <c r="H36" s="88"/>
      <c r="I36" s="89"/>
      <c r="J36" s="14">
        <f>SUM(J34:J35)</f>
        <v>34552.851099999993</v>
      </c>
    </row>
    <row r="37" spans="2:10" ht="14.25" customHeight="1">
      <c r="B37" s="87" t="s">
        <v>86</v>
      </c>
      <c r="C37" s="88"/>
      <c r="D37" s="88"/>
      <c r="E37" s="88"/>
      <c r="F37" s="88"/>
      <c r="G37" s="88"/>
      <c r="H37" s="88"/>
      <c r="I37" s="89"/>
      <c r="J37" s="14">
        <f>0.23*J36</f>
        <v>7947.1557529999982</v>
      </c>
    </row>
    <row r="38" spans="2:10" ht="14.25" customHeight="1">
      <c r="B38" s="92" t="s">
        <v>52</v>
      </c>
      <c r="C38" s="93"/>
      <c r="D38" s="93"/>
      <c r="E38" s="93"/>
      <c r="F38" s="93"/>
      <c r="G38" s="93"/>
      <c r="H38" s="93"/>
      <c r="I38" s="93"/>
      <c r="J38" s="14">
        <f>SUM(J36:J37)</f>
        <v>42500.006852999992</v>
      </c>
    </row>
    <row r="39" spans="2:10">
      <c r="G39" s="2"/>
    </row>
    <row r="40" spans="2:10">
      <c r="G40" s="2"/>
    </row>
    <row r="41" spans="2:10">
      <c r="G41" s="2"/>
    </row>
    <row r="42" spans="2:10">
      <c r="G42" s="2"/>
    </row>
    <row r="43" spans="2:10">
      <c r="B43" s="2" t="s">
        <v>90</v>
      </c>
      <c r="G43" s="2"/>
    </row>
    <row r="44" spans="2:10">
      <c r="B44" s="2" t="s">
        <v>53</v>
      </c>
      <c r="F44" s="90" t="s">
        <v>54</v>
      </c>
      <c r="G44" s="91"/>
      <c r="H44" s="91"/>
      <c r="I44" s="91"/>
      <c r="J44" s="91"/>
    </row>
    <row r="45" spans="2:10">
      <c r="B45" s="2" t="s">
        <v>55</v>
      </c>
      <c r="F45" s="90" t="s">
        <v>87</v>
      </c>
      <c r="G45" s="91"/>
      <c r="H45" s="91"/>
      <c r="I45" s="91"/>
      <c r="J45" s="91"/>
    </row>
    <row r="46" spans="2:10">
      <c r="G46" s="2"/>
    </row>
    <row r="47" spans="2:10">
      <c r="G47" s="2"/>
    </row>
    <row r="48" spans="2:10">
      <c r="G48" s="2"/>
    </row>
    <row r="49" spans="2:10">
      <c r="B49" s="2" t="s">
        <v>88</v>
      </c>
      <c r="F49" s="90" t="s">
        <v>91</v>
      </c>
      <c r="G49" s="91"/>
      <c r="H49" s="91"/>
      <c r="I49" s="91"/>
      <c r="J49" s="91"/>
    </row>
    <row r="50" spans="2:10">
      <c r="B50" s="2" t="s">
        <v>89</v>
      </c>
      <c r="F50" s="90" t="s">
        <v>56</v>
      </c>
      <c r="G50" s="91"/>
      <c r="H50" s="91"/>
      <c r="I50" s="91"/>
      <c r="J50" s="91"/>
    </row>
    <row r="51" spans="2:10">
      <c r="B51" s="2"/>
      <c r="G51" s="2"/>
    </row>
    <row r="52" spans="2:10">
      <c r="B52" s="2"/>
      <c r="G52" s="2"/>
    </row>
    <row r="53" spans="2:10">
      <c r="B53" s="2" t="s">
        <v>57</v>
      </c>
      <c r="G53" s="2"/>
    </row>
    <row r="54" spans="2:10">
      <c r="B54" s="2" t="s">
        <v>58</v>
      </c>
      <c r="G54" s="2"/>
    </row>
    <row r="55" spans="2:10">
      <c r="G55" s="2"/>
    </row>
  </sheetData>
  <mergeCells count="13">
    <mergeCell ref="B30:I30"/>
    <mergeCell ref="B31:I31"/>
    <mergeCell ref="B32:I32"/>
    <mergeCell ref="B33:I33"/>
    <mergeCell ref="B34:I34"/>
    <mergeCell ref="B35:I35"/>
    <mergeCell ref="F50:J50"/>
    <mergeCell ref="B36:I36"/>
    <mergeCell ref="B37:I37"/>
    <mergeCell ref="B38:I38"/>
    <mergeCell ref="F44:J44"/>
    <mergeCell ref="F45:J45"/>
    <mergeCell ref="F49:J49"/>
  </mergeCells>
  <pageMargins left="0.4" right="0.37" top="0.42" bottom="0.28000000000000003" header="0.33" footer="0.22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ΠΑΛΙΟ</vt:lpstr>
      <vt:lpstr>Φύλλο2</vt:lpstr>
      <vt:lpstr>Φύλλο3</vt:lpstr>
    </vt:vector>
  </TitlesOfParts>
  <Company>KTP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tech20</dc:creator>
  <cp:lastModifiedBy> </cp:lastModifiedBy>
  <cp:lastPrinted>2018-11-19T07:37:12Z</cp:lastPrinted>
  <dcterms:created xsi:type="dcterms:W3CDTF">2015-12-21T11:25:36Z</dcterms:created>
  <dcterms:modified xsi:type="dcterms:W3CDTF">2019-01-09T07:01:37Z</dcterms:modified>
</cp:coreProperties>
</file>